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t\Perso\MAISON\matériel intérieur\radiateur\"/>
    </mc:Choice>
  </mc:AlternateContent>
  <xr:revisionPtr revIDLastSave="0" documentId="8_{1FE1D646-61F1-4164-8CAD-7F284493FB05}" xr6:coauthVersionLast="47" xr6:coauthVersionMax="47" xr10:uidLastSave="{00000000-0000-0000-0000-000000000000}"/>
  <bookViews>
    <workbookView xWindow="-120" yWindow="-120" windowWidth="20730" windowHeight="11310" xr2:uid="{5296289D-F589-477A-96B6-FCA6A2E9F678}"/>
  </bookViews>
  <sheets>
    <sheet name="Feuil1" sheetId="1" r:id="rId1"/>
  </sheet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F42" i="1" s="1"/>
  <c r="I42" i="1"/>
  <c r="H42" i="1"/>
  <c r="J41" i="1"/>
  <c r="I41" i="1"/>
  <c r="H41" i="1"/>
  <c r="F41" i="1"/>
  <c r="J40" i="1"/>
  <c r="I40" i="1"/>
  <c r="H40" i="1"/>
  <c r="F40" i="1"/>
  <c r="J39" i="1"/>
  <c r="I39" i="1"/>
  <c r="H39" i="1"/>
  <c r="F39" i="1"/>
  <c r="J38" i="1"/>
  <c r="I38" i="1"/>
  <c r="H38" i="1"/>
  <c r="F38" i="1"/>
  <c r="J37" i="1"/>
  <c r="I37" i="1"/>
  <c r="H37" i="1"/>
  <c r="F37" i="1"/>
  <c r="J36" i="1"/>
  <c r="I36" i="1"/>
  <c r="H36" i="1"/>
  <c r="F36" i="1"/>
  <c r="J35" i="1"/>
  <c r="I35" i="1"/>
  <c r="H35" i="1"/>
  <c r="F35" i="1"/>
  <c r="B29" i="1"/>
  <c r="E28" i="1"/>
  <c r="B28" i="1"/>
  <c r="B31" i="1" s="1"/>
  <c r="K12" i="1"/>
  <c r="F10" i="1"/>
  <c r="H10" i="1" s="1"/>
</calcChain>
</file>

<file path=xl/sharedStrings.xml><?xml version="1.0" encoding="utf-8"?>
<sst xmlns="http://schemas.openxmlformats.org/spreadsheetml/2006/main" count="109" uniqueCount="74">
  <si>
    <t>CHAUDIERE A GRANULES DE BOIS LOKI 15 à 23KW
 Température ambiante : 20°C
Température départ maxi emetteurs 68°C à Tbase
d'après Outil radiateurs v181221</t>
  </si>
  <si>
    <t>pièce</t>
  </si>
  <si>
    <t>type radiateur</t>
  </si>
  <si>
    <t>dimensions en mètre</t>
  </si>
  <si>
    <t>puissance</t>
  </si>
  <si>
    <t>résultat en W</t>
  </si>
  <si>
    <t>PUISS TOTAL</t>
  </si>
  <si>
    <t>hauteur en m</t>
  </si>
  <si>
    <t>largeur en m</t>
  </si>
  <si>
    <t>profondeur en mm</t>
  </si>
  <si>
    <t>DEPERDITION</t>
  </si>
  <si>
    <t>INSTALLEE</t>
  </si>
  <si>
    <t>RADIATEURS</t>
  </si>
  <si>
    <t>Chambre Hugo</t>
  </si>
  <si>
    <t>Fonte 4 colonnes</t>
  </si>
  <si>
    <t>4 colonnes</t>
  </si>
  <si>
    <t>1200 W</t>
  </si>
  <si>
    <t>2100 W</t>
  </si>
  <si>
    <t>R2</t>
  </si>
  <si>
    <t>chambre Léna</t>
  </si>
  <si>
    <t>Lamella plissé</t>
  </si>
  <si>
    <t>600 W</t>
  </si>
  <si>
    <t>1100 W</t>
  </si>
  <si>
    <t>R5</t>
  </si>
  <si>
    <t>pièce sona</t>
  </si>
  <si>
    <t>R4</t>
  </si>
  <si>
    <t>chambre ami</t>
  </si>
  <si>
    <t>R3</t>
  </si>
  <si>
    <t>salon (petit)</t>
  </si>
  <si>
    <t>R7</t>
  </si>
  <si>
    <t>salon (grand)</t>
  </si>
  <si>
    <t>1800 W</t>
  </si>
  <si>
    <t>3700 W</t>
  </si>
  <si>
    <t>R6</t>
  </si>
  <si>
    <t>couloir</t>
  </si>
  <si>
    <t>acier 22H/22S</t>
  </si>
  <si>
    <t>500 W</t>
  </si>
  <si>
    <t>1300 W</t>
  </si>
  <si>
    <t>R8</t>
  </si>
  <si>
    <t>entrée</t>
  </si>
  <si>
    <t>1900 W</t>
  </si>
  <si>
    <t>3800 W</t>
  </si>
  <si>
    <t>R1</t>
  </si>
  <si>
    <t>CALCUL DU DEBIT</t>
  </si>
  <si>
    <t>valeur à modifier</t>
  </si>
  <si>
    <r>
      <t>Q = P /(</t>
    </r>
    <r>
      <rPr>
        <b/>
        <sz val="11"/>
        <color rgb="FFFF0000"/>
        <rFont val="Calibri"/>
        <family val="2"/>
        <scheme val="minor"/>
      </rPr>
      <t>Cm</t>
    </r>
    <r>
      <rPr>
        <b/>
        <sz val="11"/>
        <color theme="1"/>
        <rFont val="Calibri"/>
        <family val="2"/>
        <scheme val="minor"/>
      </rPr>
      <t xml:space="preserve"> X ϴΔ)</t>
    </r>
  </si>
  <si>
    <t>cm= 1,16wh/(kgx°C)</t>
  </si>
  <si>
    <t>Q</t>
  </si>
  <si>
    <t>débit en kg/h</t>
  </si>
  <si>
    <t>P</t>
  </si>
  <si>
    <t>puissance en watt</t>
  </si>
  <si>
    <t>Cm</t>
  </si>
  <si>
    <t>chaleur massique de l'eau</t>
  </si>
  <si>
    <t>Δ</t>
  </si>
  <si>
    <t>delta (différence)</t>
  </si>
  <si>
    <t>Température de sortie du radiateur</t>
  </si>
  <si>
    <t>50° C</t>
  </si>
  <si>
    <t>ϴ</t>
  </si>
  <si>
    <t>téta (température) en °C</t>
  </si>
  <si>
    <t>Température d'entrée dans le radiateur</t>
  </si>
  <si>
    <t>68° C</t>
  </si>
  <si>
    <t>cm</t>
  </si>
  <si>
    <t>(kgx°C = ϴ-Δ</t>
  </si>
  <si>
    <t>ϴ-Δ</t>
  </si>
  <si>
    <t>Q=</t>
  </si>
  <si>
    <t>radiateur</t>
  </si>
  <si>
    <t>PUISS. EN W</t>
  </si>
  <si>
    <t>DEBIT KG/H</t>
  </si>
  <si>
    <t>Ø MULTI INT</t>
  </si>
  <si>
    <t>VITESSE</t>
  </si>
  <si>
    <t>tableau intermédiaire</t>
  </si>
  <si>
    <t>Δ 18°C</t>
  </si>
  <si>
    <t>EN MM</t>
  </si>
  <si>
    <t>EN 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</si>
</sst>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0" fontId="2" fillId="4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4" xfId="0" applyFont="1" applyBorder="1"/>
    <xf numFmtId="0" fontId="0" fillId="6" borderId="4" xfId="0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7" borderId="4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0" borderId="4" xfId="0" applyBorder="1" applyAlignment="1">
      <alignment horizontal="right"/>
    </xf>
    <xf numFmtId="0" fontId="0" fillId="4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4" xfId="0" applyFill="1" applyBorder="1" applyAlignment="1">
      <alignment horizontal="right"/>
    </xf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right"/>
    </xf>
    <xf numFmtId="164" fontId="2" fillId="3" borderId="7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F570-110C-4074-B8B8-7B0118EB4CC1}">
  <dimension ref="A1:L42"/>
  <sheetViews>
    <sheetView tabSelected="1" workbookViewId="0">
      <selection activeCell="H17" sqref="H17"/>
    </sheetView>
  </sheetViews>
  <sheetFormatPr baseColWidth="10" defaultRowHeight="15" x14ac:dyDescent="0.25"/>
  <cols>
    <col min="1" max="1" width="14" bestFit="1" customWidth="1"/>
    <col min="2" max="2" width="16.140625" bestFit="1" customWidth="1"/>
    <col min="3" max="3" width="18.140625" customWidth="1"/>
    <col min="4" max="4" width="16.140625" customWidth="1"/>
    <col min="5" max="5" width="18.7109375" customWidth="1"/>
    <col min="8" max="8" width="12.7109375" customWidth="1"/>
    <col min="9" max="9" width="14.42578125" customWidth="1"/>
    <col min="10" max="10" width="12" bestFit="1" customWidth="1"/>
    <col min="16" max="16" width="12" bestFit="1" customWidth="1"/>
  </cols>
  <sheetData>
    <row r="1" spans="1:12" ht="67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 t="s">
        <v>1</v>
      </c>
      <c r="B2" s="5" t="s">
        <v>2</v>
      </c>
      <c r="C2" s="6" t="s">
        <v>3</v>
      </c>
      <c r="D2" s="6"/>
      <c r="E2" s="6"/>
      <c r="F2" s="7"/>
      <c r="G2" s="5" t="s">
        <v>4</v>
      </c>
      <c r="H2" s="5" t="s">
        <v>5</v>
      </c>
      <c r="I2" s="8"/>
      <c r="J2" s="7" t="s">
        <v>6</v>
      </c>
      <c r="K2" s="8"/>
      <c r="L2" s="9"/>
    </row>
    <row r="3" spans="1:12" x14ac:dyDescent="0.25">
      <c r="A3" s="4"/>
      <c r="B3" s="5"/>
      <c r="C3" s="7" t="s">
        <v>7</v>
      </c>
      <c r="D3" s="7" t="s">
        <v>8</v>
      </c>
      <c r="E3" s="7" t="s">
        <v>9</v>
      </c>
      <c r="F3" s="7"/>
      <c r="G3" s="5"/>
      <c r="H3" s="5"/>
      <c r="I3" s="8" t="s">
        <v>10</v>
      </c>
      <c r="J3" s="7" t="s">
        <v>11</v>
      </c>
      <c r="K3" s="8"/>
      <c r="L3" s="9" t="s">
        <v>12</v>
      </c>
    </row>
    <row r="4" spans="1:12" x14ac:dyDescent="0.25">
      <c r="A4" s="10" t="s">
        <v>13</v>
      </c>
      <c r="B4" t="s">
        <v>14</v>
      </c>
      <c r="C4" s="11">
        <v>0.59</v>
      </c>
      <c r="D4" s="11">
        <v>1.48</v>
      </c>
      <c r="E4" s="11" t="s">
        <v>15</v>
      </c>
      <c r="F4" s="11"/>
      <c r="I4" s="12" t="s">
        <v>16</v>
      </c>
      <c r="J4" s="13" t="s">
        <v>17</v>
      </c>
      <c r="K4" s="13">
        <v>2100</v>
      </c>
      <c r="L4" s="9" t="s">
        <v>18</v>
      </c>
    </row>
    <row r="5" spans="1:12" x14ac:dyDescent="0.25">
      <c r="A5" s="10" t="s">
        <v>19</v>
      </c>
      <c r="B5" t="s">
        <v>20</v>
      </c>
      <c r="C5" s="11">
        <v>0.6</v>
      </c>
      <c r="D5" s="11">
        <v>0.82</v>
      </c>
      <c r="E5" s="11">
        <v>9.5</v>
      </c>
      <c r="F5" s="11"/>
      <c r="H5">
        <v>585</v>
      </c>
      <c r="I5" s="11" t="s">
        <v>21</v>
      </c>
      <c r="J5" s="13" t="s">
        <v>22</v>
      </c>
      <c r="K5" s="13">
        <v>1100</v>
      </c>
      <c r="L5" s="14" t="s">
        <v>23</v>
      </c>
    </row>
    <row r="6" spans="1:12" x14ac:dyDescent="0.25">
      <c r="A6" s="10" t="s">
        <v>24</v>
      </c>
      <c r="B6" t="s">
        <v>20</v>
      </c>
      <c r="C6" s="11">
        <v>0.6</v>
      </c>
      <c r="D6" s="11">
        <v>0.82</v>
      </c>
      <c r="E6" s="11">
        <v>9.5</v>
      </c>
      <c r="F6" s="11"/>
      <c r="H6">
        <v>585</v>
      </c>
      <c r="I6" s="11" t="s">
        <v>21</v>
      </c>
      <c r="J6" s="13" t="s">
        <v>22</v>
      </c>
      <c r="K6" s="13">
        <v>1100</v>
      </c>
      <c r="L6" s="9" t="s">
        <v>25</v>
      </c>
    </row>
    <row r="7" spans="1:12" x14ac:dyDescent="0.25">
      <c r="A7" s="10" t="s">
        <v>26</v>
      </c>
      <c r="B7" t="s">
        <v>20</v>
      </c>
      <c r="C7" s="11">
        <v>0.6</v>
      </c>
      <c r="D7" s="11">
        <v>0.82</v>
      </c>
      <c r="E7" s="11">
        <v>9.5</v>
      </c>
      <c r="F7" s="11"/>
      <c r="H7">
        <v>585</v>
      </c>
      <c r="I7" s="11" t="s">
        <v>21</v>
      </c>
      <c r="J7" s="13" t="s">
        <v>22</v>
      </c>
      <c r="K7" s="13">
        <v>1100</v>
      </c>
      <c r="L7" s="9" t="s">
        <v>27</v>
      </c>
    </row>
    <row r="8" spans="1:12" x14ac:dyDescent="0.25">
      <c r="A8" s="10" t="s">
        <v>28</v>
      </c>
      <c r="B8" t="s">
        <v>20</v>
      </c>
      <c r="C8" s="11">
        <v>0.64</v>
      </c>
      <c r="D8" s="11">
        <v>0.8</v>
      </c>
      <c r="E8" s="11">
        <v>9.5</v>
      </c>
      <c r="F8" s="11"/>
      <c r="H8">
        <v>585</v>
      </c>
      <c r="I8" s="11" t="s">
        <v>21</v>
      </c>
      <c r="J8" s="13" t="s">
        <v>22</v>
      </c>
      <c r="K8" s="13">
        <v>1100</v>
      </c>
      <c r="L8" s="9" t="s">
        <v>29</v>
      </c>
    </row>
    <row r="9" spans="1:12" x14ac:dyDescent="0.25">
      <c r="A9" s="10" t="s">
        <v>30</v>
      </c>
      <c r="B9" t="s">
        <v>20</v>
      </c>
      <c r="C9" s="11">
        <v>0.8</v>
      </c>
      <c r="D9" s="11">
        <v>1.66</v>
      </c>
      <c r="E9" s="11">
        <v>12</v>
      </c>
      <c r="F9" s="11"/>
      <c r="H9">
        <v>1200</v>
      </c>
      <c r="I9" s="11" t="s">
        <v>31</v>
      </c>
      <c r="J9" s="13" t="s">
        <v>32</v>
      </c>
      <c r="K9" s="13">
        <v>3700</v>
      </c>
      <c r="L9" s="9" t="s">
        <v>33</v>
      </c>
    </row>
    <row r="10" spans="1:12" x14ac:dyDescent="0.25">
      <c r="A10" s="10" t="s">
        <v>34</v>
      </c>
      <c r="B10" t="s">
        <v>35</v>
      </c>
      <c r="C10" s="11">
        <v>0.6</v>
      </c>
      <c r="D10" s="11">
        <v>0.8</v>
      </c>
      <c r="E10" s="11">
        <v>10</v>
      </c>
      <c r="F10" s="11">
        <f>(C10*D10)</f>
        <v>0.48</v>
      </c>
      <c r="G10" s="11">
        <v>1200</v>
      </c>
      <c r="H10">
        <f>G10*F10</f>
        <v>576</v>
      </c>
      <c r="I10" s="11" t="s">
        <v>36</v>
      </c>
      <c r="J10" s="13" t="s">
        <v>37</v>
      </c>
      <c r="K10" s="13">
        <v>1300</v>
      </c>
      <c r="L10" s="9" t="s">
        <v>38</v>
      </c>
    </row>
    <row r="11" spans="1:12" x14ac:dyDescent="0.25">
      <c r="A11" s="10" t="s">
        <v>39</v>
      </c>
      <c r="B11" t="s">
        <v>20</v>
      </c>
      <c r="C11" s="11">
        <v>0.8</v>
      </c>
      <c r="D11" s="11">
        <v>1.73</v>
      </c>
      <c r="E11" s="11">
        <v>12</v>
      </c>
      <c r="F11" s="11"/>
      <c r="I11" s="11" t="s">
        <v>40</v>
      </c>
      <c r="J11" s="13" t="s">
        <v>41</v>
      </c>
      <c r="K11" s="13">
        <v>3800</v>
      </c>
      <c r="L11" s="9" t="s">
        <v>42</v>
      </c>
    </row>
    <row r="12" spans="1:12" ht="15.75" thickBot="1" x14ac:dyDescent="0.3">
      <c r="A12" s="15"/>
      <c r="B12" s="16"/>
      <c r="C12" s="17"/>
      <c r="D12" s="17"/>
      <c r="E12" s="17"/>
      <c r="F12" s="17"/>
      <c r="G12" s="16"/>
      <c r="H12" s="16"/>
      <c r="I12" s="16"/>
      <c r="J12" s="16"/>
      <c r="K12" s="16">
        <f>SUM(K4:K11)</f>
        <v>15300</v>
      </c>
      <c r="L12" s="18"/>
    </row>
    <row r="13" spans="1:12" ht="9.75" customHeight="1" thickBot="1" x14ac:dyDescent="0.3"/>
    <row r="14" spans="1:12" x14ac:dyDescent="0.25">
      <c r="A14" s="19" t="s">
        <v>43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12" x14ac:dyDescent="0.25">
      <c r="A15" s="22"/>
      <c r="L15" s="14"/>
    </row>
    <row r="16" spans="1:12" x14ac:dyDescent="0.25">
      <c r="A16" s="23" t="s">
        <v>44</v>
      </c>
      <c r="B16" s="24"/>
      <c r="C16" s="11"/>
      <c r="D16" s="11"/>
      <c r="E16" s="11"/>
      <c r="F16" s="11"/>
      <c r="L16" s="14"/>
    </row>
    <row r="17" spans="1:12" x14ac:dyDescent="0.25">
      <c r="A17" s="22"/>
      <c r="C17" s="11"/>
      <c r="D17" s="11"/>
      <c r="E17" s="11"/>
      <c r="F17" s="11"/>
      <c r="L17" s="14"/>
    </row>
    <row r="18" spans="1:12" x14ac:dyDescent="0.25">
      <c r="A18" s="25" t="s">
        <v>45</v>
      </c>
      <c r="B18" s="26"/>
      <c r="C18" s="27" t="s">
        <v>46</v>
      </c>
      <c r="D18" s="11"/>
      <c r="E18" s="11"/>
      <c r="F18" s="11"/>
      <c r="L18" s="14"/>
    </row>
    <row r="19" spans="1:12" x14ac:dyDescent="0.25">
      <c r="A19" s="22"/>
      <c r="B19" s="28"/>
      <c r="C19" s="11"/>
      <c r="D19" s="11"/>
      <c r="E19" s="11"/>
      <c r="F19" s="11"/>
      <c r="L19" s="14"/>
    </row>
    <row r="20" spans="1:12" x14ac:dyDescent="0.25">
      <c r="A20" s="10" t="s">
        <v>47</v>
      </c>
      <c r="B20" s="29" t="s">
        <v>48</v>
      </c>
      <c r="C20" s="11"/>
      <c r="D20" s="11"/>
      <c r="E20" s="11"/>
      <c r="F20" s="11"/>
      <c r="L20" s="14"/>
    </row>
    <row r="21" spans="1:12" x14ac:dyDescent="0.25">
      <c r="A21" s="22" t="s">
        <v>49</v>
      </c>
      <c r="B21" t="s">
        <v>50</v>
      </c>
      <c r="C21" s="11"/>
      <c r="D21" s="11"/>
      <c r="E21" s="11"/>
      <c r="F21" s="11"/>
      <c r="L21" s="14"/>
    </row>
    <row r="22" spans="1:12" x14ac:dyDescent="0.25">
      <c r="A22" s="30" t="s">
        <v>51</v>
      </c>
      <c r="B22" t="s">
        <v>52</v>
      </c>
      <c r="C22" s="11"/>
      <c r="D22" s="11"/>
      <c r="E22" s="11"/>
      <c r="F22" s="11"/>
      <c r="L22" s="14"/>
    </row>
    <row r="23" spans="1:12" x14ac:dyDescent="0.25">
      <c r="A23" s="31" t="s">
        <v>53</v>
      </c>
      <c r="B23" s="32" t="s">
        <v>54</v>
      </c>
      <c r="C23" s="33"/>
      <c r="D23" s="34" t="s">
        <v>55</v>
      </c>
      <c r="E23" s="33"/>
      <c r="F23" s="33"/>
      <c r="G23" s="32" t="s">
        <v>56</v>
      </c>
      <c r="L23" s="14"/>
    </row>
    <row r="24" spans="1:12" x14ac:dyDescent="0.25">
      <c r="A24" s="35" t="s">
        <v>57</v>
      </c>
      <c r="B24" s="36" t="s">
        <v>58</v>
      </c>
      <c r="C24" s="37"/>
      <c r="D24" s="38" t="s">
        <v>59</v>
      </c>
      <c r="E24" s="37"/>
      <c r="F24" s="37"/>
      <c r="G24" s="36" t="s">
        <v>60</v>
      </c>
      <c r="L24" s="14"/>
    </row>
    <row r="25" spans="1:12" x14ac:dyDescent="0.25">
      <c r="A25" s="22"/>
      <c r="C25" s="11"/>
      <c r="D25" s="11"/>
      <c r="E25" s="11"/>
      <c r="F25" s="11"/>
      <c r="L25" s="14"/>
    </row>
    <row r="26" spans="1:12" x14ac:dyDescent="0.25">
      <c r="A26" s="39" t="s">
        <v>49</v>
      </c>
      <c r="B26" s="40">
        <v>3800</v>
      </c>
      <c r="C26" s="11"/>
      <c r="D26" s="11"/>
      <c r="E26" s="11"/>
      <c r="F26" s="41" t="s">
        <v>57</v>
      </c>
      <c r="G26" s="41" t="s">
        <v>53</v>
      </c>
      <c r="L26" s="14"/>
    </row>
    <row r="27" spans="1:12" x14ac:dyDescent="0.25">
      <c r="A27" s="39" t="s">
        <v>61</v>
      </c>
      <c r="B27" s="42">
        <v>1.1599999999999999</v>
      </c>
      <c r="C27" s="27" t="s">
        <v>46</v>
      </c>
      <c r="D27" s="11" t="s">
        <v>62</v>
      </c>
      <c r="E27" s="43" t="s">
        <v>63</v>
      </c>
      <c r="F27" s="44">
        <v>68</v>
      </c>
      <c r="G27" s="44">
        <v>50</v>
      </c>
      <c r="L27" s="14"/>
    </row>
    <row r="28" spans="1:12" x14ac:dyDescent="0.25">
      <c r="A28" s="45" t="s">
        <v>53</v>
      </c>
      <c r="B28" s="40">
        <f>G27</f>
        <v>50</v>
      </c>
      <c r="C28" s="11"/>
      <c r="D28" s="11"/>
      <c r="E28" s="43">
        <f>F27-G27</f>
        <v>18</v>
      </c>
      <c r="F28" s="11"/>
      <c r="L28" s="14"/>
    </row>
    <row r="29" spans="1:12" x14ac:dyDescent="0.25">
      <c r="A29" s="45" t="s">
        <v>57</v>
      </c>
      <c r="B29" s="40">
        <f>F27</f>
        <v>68</v>
      </c>
      <c r="C29" s="11"/>
      <c r="D29" s="11"/>
      <c r="E29" s="11"/>
      <c r="F29" s="11"/>
      <c r="L29" s="14"/>
    </row>
    <row r="30" spans="1:12" x14ac:dyDescent="0.25">
      <c r="A30" s="39"/>
      <c r="B30" s="46"/>
      <c r="C30" s="11"/>
      <c r="D30" s="11"/>
      <c r="E30" s="11"/>
      <c r="F30" s="11"/>
      <c r="L30" s="14"/>
    </row>
    <row r="31" spans="1:12" ht="15.75" thickBot="1" x14ac:dyDescent="0.3">
      <c r="A31" s="47" t="s">
        <v>64</v>
      </c>
      <c r="B31" s="48">
        <f>B26/(B27*(B29-B28))</f>
        <v>181.99233716475098</v>
      </c>
      <c r="C31" s="17"/>
      <c r="D31" s="17"/>
      <c r="E31" s="17"/>
      <c r="F31" s="17"/>
      <c r="G31" s="16"/>
      <c r="H31" s="16"/>
      <c r="I31" s="16"/>
      <c r="J31" s="16"/>
      <c r="K31" s="16"/>
      <c r="L31" s="18"/>
    </row>
    <row r="32" spans="1:12" ht="15.75" thickBot="1" x14ac:dyDescent="0.3"/>
    <row r="33" spans="1:10" x14ac:dyDescent="0.25">
      <c r="A33" s="49" t="s">
        <v>65</v>
      </c>
      <c r="B33" s="6" t="s">
        <v>2</v>
      </c>
      <c r="C33" s="7" t="s">
        <v>66</v>
      </c>
      <c r="D33" s="7" t="s">
        <v>67</v>
      </c>
      <c r="E33" s="7" t="s">
        <v>68</v>
      </c>
      <c r="F33" s="50" t="s">
        <v>69</v>
      </c>
      <c r="H33" s="51" t="s">
        <v>70</v>
      </c>
      <c r="I33" s="52"/>
      <c r="J33" s="53"/>
    </row>
    <row r="34" spans="1:10" x14ac:dyDescent="0.25">
      <c r="A34" s="49"/>
      <c r="B34" s="6"/>
      <c r="C34" s="7" t="s">
        <v>11</v>
      </c>
      <c r="D34" s="7" t="s">
        <v>71</v>
      </c>
      <c r="E34" s="7" t="s">
        <v>72</v>
      </c>
      <c r="F34" s="50" t="s">
        <v>73</v>
      </c>
      <c r="H34" s="54"/>
      <c r="I34" s="55"/>
      <c r="J34" s="56"/>
    </row>
    <row r="35" spans="1:10" x14ac:dyDescent="0.25">
      <c r="A35" s="10" t="s">
        <v>42</v>
      </c>
      <c r="B35" t="s">
        <v>14</v>
      </c>
      <c r="C35" s="11">
        <v>2100</v>
      </c>
      <c r="D35" s="12">
        <v>100.6</v>
      </c>
      <c r="E35" s="12">
        <v>12</v>
      </c>
      <c r="F35" s="57">
        <f>H35/J35</f>
        <v>0.24708255917406241</v>
      </c>
      <c r="H35" s="31">
        <f>D35/1000/3600</f>
        <v>2.7944444444444442E-5</v>
      </c>
      <c r="I35" s="32">
        <f>E35/1000</f>
        <v>1.2E-2</v>
      </c>
      <c r="J35" s="58">
        <f>0.7854*(I35*I35)</f>
        <v>1.1309760000000001E-4</v>
      </c>
    </row>
    <row r="36" spans="1:10" x14ac:dyDescent="0.25">
      <c r="A36" s="10" t="s">
        <v>23</v>
      </c>
      <c r="B36" t="s">
        <v>20</v>
      </c>
      <c r="C36" s="11">
        <v>1100</v>
      </c>
      <c r="D36" s="12">
        <v>52.7</v>
      </c>
      <c r="E36" s="12">
        <v>12</v>
      </c>
      <c r="F36" s="57">
        <f t="shared" ref="F36:F42" si="0">H36/J36</f>
        <v>0.1294358933247822</v>
      </c>
      <c r="H36" s="31">
        <f>D36/1000/3600</f>
        <v>1.4638888888888889E-5</v>
      </c>
      <c r="I36" s="32">
        <f>E36/1000</f>
        <v>1.2E-2</v>
      </c>
      <c r="J36" s="58">
        <f t="shared" ref="J36:J42" si="1">0.7854*(I36*I36)</f>
        <v>1.1309760000000001E-4</v>
      </c>
    </row>
    <row r="37" spans="1:10" x14ac:dyDescent="0.25">
      <c r="A37" s="10" t="s">
        <v>25</v>
      </c>
      <c r="B37" t="s">
        <v>20</v>
      </c>
      <c r="C37" s="11">
        <v>1100</v>
      </c>
      <c r="D37" s="12">
        <v>52.7</v>
      </c>
      <c r="E37" s="12">
        <v>12</v>
      </c>
      <c r="F37" s="57">
        <f t="shared" si="0"/>
        <v>0.1294358933247822</v>
      </c>
      <c r="H37" s="31">
        <f>D37/1000/3600</f>
        <v>1.4638888888888889E-5</v>
      </c>
      <c r="I37" s="32">
        <f>E37/1000</f>
        <v>1.2E-2</v>
      </c>
      <c r="J37" s="58">
        <f t="shared" si="1"/>
        <v>1.1309760000000001E-4</v>
      </c>
    </row>
    <row r="38" spans="1:10" x14ac:dyDescent="0.25">
      <c r="A38" s="10" t="s">
        <v>27</v>
      </c>
      <c r="B38" t="s">
        <v>20</v>
      </c>
      <c r="C38" s="11">
        <v>1100</v>
      </c>
      <c r="D38" s="12">
        <v>52.7</v>
      </c>
      <c r="E38" s="12">
        <v>12</v>
      </c>
      <c r="F38" s="57">
        <f t="shared" si="0"/>
        <v>0.1294358933247822</v>
      </c>
      <c r="H38" s="31">
        <f>D38/1000/3600</f>
        <v>1.4638888888888889E-5</v>
      </c>
      <c r="I38" s="32">
        <f>E38/1000</f>
        <v>1.2E-2</v>
      </c>
      <c r="J38" s="58">
        <f t="shared" si="1"/>
        <v>1.1309760000000001E-4</v>
      </c>
    </row>
    <row r="39" spans="1:10" x14ac:dyDescent="0.25">
      <c r="A39" s="10" t="s">
        <v>29</v>
      </c>
      <c r="B39" t="s">
        <v>20</v>
      </c>
      <c r="C39" s="11">
        <v>1100</v>
      </c>
      <c r="D39" s="12">
        <v>52.7</v>
      </c>
      <c r="E39" s="12">
        <v>12</v>
      </c>
      <c r="F39" s="57">
        <f t="shared" si="0"/>
        <v>0.1294358933247822</v>
      </c>
      <c r="H39" s="31">
        <f>D39/1000/3600</f>
        <v>1.4638888888888889E-5</v>
      </c>
      <c r="I39" s="32">
        <f>E39/1000</f>
        <v>1.2E-2</v>
      </c>
      <c r="J39" s="58">
        <f t="shared" si="1"/>
        <v>1.1309760000000001E-4</v>
      </c>
    </row>
    <row r="40" spans="1:10" x14ac:dyDescent="0.25">
      <c r="A40" s="10" t="s">
        <v>33</v>
      </c>
      <c r="B40" t="s">
        <v>20</v>
      </c>
      <c r="C40" s="11">
        <v>3700</v>
      </c>
      <c r="D40" s="12">
        <v>177.2</v>
      </c>
      <c r="E40" s="12">
        <v>14</v>
      </c>
      <c r="F40" s="57">
        <f t="shared" si="0"/>
        <v>0.31975272071310484</v>
      </c>
      <c r="H40" s="31">
        <f>D40/1000/3600</f>
        <v>4.9222222222222222E-5</v>
      </c>
      <c r="I40" s="32">
        <f>E40/1000</f>
        <v>1.4E-2</v>
      </c>
      <c r="J40" s="58">
        <f t="shared" si="1"/>
        <v>1.539384E-4</v>
      </c>
    </row>
    <row r="41" spans="1:10" x14ac:dyDescent="0.25">
      <c r="A41" s="10" t="s">
        <v>38</v>
      </c>
      <c r="B41" t="s">
        <v>35</v>
      </c>
      <c r="C41" s="11">
        <v>1300</v>
      </c>
      <c r="D41" s="12">
        <v>62.3</v>
      </c>
      <c r="E41" s="12">
        <v>12</v>
      </c>
      <c r="F41" s="57">
        <f t="shared" si="0"/>
        <v>0.15301434827578617</v>
      </c>
      <c r="H41" s="31">
        <f>D41/1000/3600</f>
        <v>1.7305555555555553E-5</v>
      </c>
      <c r="I41" s="32">
        <f>E41/1000</f>
        <v>1.2E-2</v>
      </c>
      <c r="J41" s="58">
        <f t="shared" si="1"/>
        <v>1.1309760000000001E-4</v>
      </c>
    </row>
    <row r="42" spans="1:10" ht="15.75" thickBot="1" x14ac:dyDescent="0.3">
      <c r="A42" s="10" t="s">
        <v>42</v>
      </c>
      <c r="B42" t="s">
        <v>20</v>
      </c>
      <c r="C42" s="11">
        <v>3800</v>
      </c>
      <c r="D42" s="12">
        <v>182</v>
      </c>
      <c r="E42" s="12">
        <v>14</v>
      </c>
      <c r="F42" s="57">
        <f t="shared" si="0"/>
        <v>0.32841419396041244</v>
      </c>
      <c r="H42" s="59">
        <f>D42/1000/3600</f>
        <v>5.0555555555555552E-5</v>
      </c>
      <c r="I42" s="60">
        <f>E42/1000</f>
        <v>1.4E-2</v>
      </c>
      <c r="J42" s="61">
        <f t="shared" si="1"/>
        <v>1.539384E-4</v>
      </c>
    </row>
  </sheetData>
  <mergeCells count="12">
    <mergeCell ref="A14:L14"/>
    <mergeCell ref="A16:B16"/>
    <mergeCell ref="A18:B18"/>
    <mergeCell ref="A33:A34"/>
    <mergeCell ref="B33:B34"/>
    <mergeCell ref="H33:J34"/>
    <mergeCell ref="A1:L1"/>
    <mergeCell ref="A2:A3"/>
    <mergeCell ref="B2:B3"/>
    <mergeCell ref="C2:E2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FAUCHE</dc:creator>
  <cp:lastModifiedBy>Laurent FAUCHE</cp:lastModifiedBy>
  <dcterms:created xsi:type="dcterms:W3CDTF">2024-10-28T13:05:05Z</dcterms:created>
  <dcterms:modified xsi:type="dcterms:W3CDTF">2024-10-28T13:05:56Z</dcterms:modified>
</cp:coreProperties>
</file>