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\Desktop\PLOMBIER\"/>
    </mc:Choice>
  </mc:AlternateContent>
  <bookViews>
    <workbookView xWindow="0" yWindow="0" windowWidth="14775" windowHeight="10290"/>
  </bookViews>
  <sheets>
    <sheet name="Feuil1" sheetId="1" r:id="rId1"/>
  </sheets>
  <definedNames>
    <definedName name="_xlnm.Print_Area" localSheetId="0">Feuil1!$A$1:$J$47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2" i="1" l="1"/>
  <c r="I36" i="1"/>
  <c r="E24" i="1" l="1"/>
  <c r="I38" i="1" l="1"/>
  <c r="D32" i="1"/>
  <c r="E32" i="1" s="1"/>
  <c r="D31" i="1"/>
  <c r="E31" i="1" s="1"/>
  <c r="B42" i="1" s="1"/>
  <c r="D42" i="1" s="1"/>
  <c r="D30" i="1"/>
  <c r="E30" i="1" s="1"/>
  <c r="B41" i="1" s="1"/>
  <c r="E41" i="1" s="1"/>
  <c r="E25" i="1"/>
  <c r="J38" i="1" s="1"/>
  <c r="E23" i="1"/>
  <c r="H38" i="1" s="1"/>
  <c r="D29" i="1"/>
  <c r="E29" i="1" s="1"/>
  <c r="B40" i="1" s="1"/>
  <c r="D40" i="1" s="1"/>
  <c r="E40" i="1" l="1"/>
  <c r="C42" i="1"/>
  <c r="J36" i="1"/>
  <c r="C41" i="1"/>
  <c r="J32" i="1"/>
  <c r="B43" i="1"/>
  <c r="C40" i="1"/>
  <c r="D41" i="1"/>
  <c r="E42" i="1"/>
  <c r="J30" i="1"/>
  <c r="H36" i="1"/>
  <c r="J29" i="1"/>
  <c r="J31" i="1"/>
  <c r="H32" i="1"/>
  <c r="I31" i="1"/>
  <c r="H31" i="1"/>
  <c r="H29" i="1"/>
  <c r="I29" i="1"/>
  <c r="H30" i="1"/>
  <c r="I30" i="1"/>
  <c r="C43" i="1" l="1"/>
  <c r="E43" i="1"/>
  <c r="D43" i="1"/>
</calcChain>
</file>

<file path=xl/comments1.xml><?xml version="1.0" encoding="utf-8"?>
<comments xmlns="http://schemas.openxmlformats.org/spreadsheetml/2006/main">
  <authors>
    <author>josé rua</author>
  </authors>
  <commentList>
    <comment ref="C40" authorId="0" shapeId="0">
      <text>
        <r>
          <rPr>
            <b/>
            <sz val="9"/>
            <color indexed="81"/>
            <rFont val="Tahoma"/>
            <family val="2"/>
          </rPr>
          <t>josé rua:</t>
        </r>
        <r>
          <rPr>
            <sz val="9"/>
            <color indexed="81"/>
            <rFont val="Tahoma"/>
            <family val="2"/>
          </rPr>
          <t xml:space="preserve">
5000 w = 9000-4000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josé rua:</t>
        </r>
        <r>
          <rPr>
            <sz val="9"/>
            <color indexed="81"/>
            <rFont val="Tahoma"/>
            <family val="2"/>
          </rPr>
          <t xml:space="preserve">
6000w = 9000-3000
</t>
        </r>
      </text>
    </comment>
    <comment ref="E40" authorId="0" shapeId="0">
      <text>
        <r>
          <rPr>
            <b/>
            <sz val="9"/>
            <color indexed="81"/>
            <rFont val="Tahoma"/>
            <family val="2"/>
          </rPr>
          <t>josé rua:</t>
        </r>
        <r>
          <rPr>
            <sz val="9"/>
            <color indexed="81"/>
            <rFont val="Tahoma"/>
            <family val="2"/>
          </rPr>
          <t xml:space="preserve">
7000w = 9000-2000w</t>
        </r>
      </text>
    </comment>
  </commentList>
</comments>
</file>

<file path=xl/sharedStrings.xml><?xml version="1.0" encoding="utf-8"?>
<sst xmlns="http://schemas.openxmlformats.org/spreadsheetml/2006/main" count="62" uniqueCount="49">
  <si>
    <t>°c</t>
  </si>
  <si>
    <t>litres</t>
  </si>
  <si>
    <t>watts</t>
  </si>
  <si>
    <t xml:space="preserve">débit </t>
  </si>
  <si>
    <t>litre/h</t>
  </si>
  <si>
    <t>à 80w/m²/h</t>
  </si>
  <si>
    <t>à 40w/m²/h</t>
  </si>
  <si>
    <t>à-7°c</t>
  </si>
  <si>
    <t>à 0°c</t>
  </si>
  <si>
    <t>à 7°c</t>
  </si>
  <si>
    <t>à 60w/m²/h</t>
  </si>
  <si>
    <t xml:space="preserve"> si besoin plancher watts -7°c ext</t>
  </si>
  <si>
    <t>si besoin plancher watts  0°c ext</t>
  </si>
  <si>
    <t xml:space="preserve"> si besoin plancher watts +7°c ext </t>
  </si>
  <si>
    <t>besoin watt/h</t>
  </si>
  <si>
    <t>à delta T 5°c</t>
  </si>
  <si>
    <t xml:space="preserve"> à delta T 10°c</t>
  </si>
  <si>
    <t>temps de fonctionnement en mode récupération du stockage ballon</t>
  </si>
  <si>
    <t>à -7°c ext</t>
  </si>
  <si>
    <t>heure</t>
  </si>
  <si>
    <t>à 0°c ext</t>
  </si>
  <si>
    <t>à + 7°c ext</t>
  </si>
  <si>
    <t>puissance  accumulée</t>
  </si>
  <si>
    <t>température    maxi</t>
  </si>
  <si>
    <t>delta température</t>
  </si>
  <si>
    <t>température mini</t>
  </si>
  <si>
    <t>90°c</t>
  </si>
  <si>
    <t>80°c</t>
  </si>
  <si>
    <t xml:space="preserve">température  ballon à atteindre </t>
  </si>
  <si>
    <t>puissance en watt   à   accumuler</t>
  </si>
  <si>
    <t>70°c</t>
  </si>
  <si>
    <t>60°c</t>
  </si>
  <si>
    <t xml:space="preserve">volume stockage </t>
  </si>
  <si>
    <t>temps de fonctionnement nécessaire en mode chauffage du stockage ballon avec la puissance totale 9kw  diviséé vers plancher et ballon</t>
  </si>
  <si>
    <t>Si on prend un poêle de 9kw vers circuit eau et 6 kw vers l’air ambiant</t>
  </si>
  <si>
    <t>1 kg de bois à 3.6kw/kg et un rendement du poêle de 80% soit 2.88kw/kg de bois</t>
  </si>
  <si>
    <t>15 kw /h /2.88 kw/h= 5.20kg/h de bois</t>
  </si>
  <si>
    <t>soit 33.28kg de bois après.</t>
  </si>
  <si>
    <t>Mode récupération</t>
  </si>
  <si>
    <t> Mode chauffage</t>
  </si>
  <si>
    <t> température extérieure à 0°c           </t>
  </si>
  <si>
    <t>3000 watts vont vers le plancher          </t>
  </si>
  <si>
    <t> 6000 watts vont vers le ballon   </t>
  </si>
  <si>
    <t> si au départ  le ballon est à 35°c, il sera à 90°c  en 6,4 h</t>
  </si>
  <si>
    <t>ça ne tient pas compte des pertes de chaleur par échange thermique des parois</t>
  </si>
  <si>
    <t>du ballon vers l'air ambiant et les pertes par la circulation d'eau dans les tubes </t>
  </si>
  <si>
    <t>le poêle est chargé à fond puissance 9 kw</t>
  </si>
  <si>
    <t> Fonctionnement théorique départ à 90°c  jusqu’à descendre à 35°c : pendant 12.8h</t>
  </si>
  <si>
    <t>plancher 50m² isolation thermique moyenne basse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</si>
</sst>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9"/>
      <color rgb="FF222222"/>
      <name val="Verdana"/>
      <family val="2"/>
    </font>
    <font>
      <b/>
      <sz val="9"/>
      <color rgb="FF222222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/>
    <xf numFmtId="1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M51"/>
  <sheetViews>
    <sheetView tabSelected="1" zoomScaleNormal="100" workbookViewId="0">
      <selection sqref="A1:J47"/>
    </sheetView>
  </sheetViews>
  <sheetFormatPr baseColWidth="10" defaultRowHeight="15" x14ac:dyDescent="0.25"/>
  <cols>
    <col min="1" max="1" width="12.42578125" style="1" customWidth="1"/>
    <col min="2" max="2" width="12.85546875" style="1" customWidth="1"/>
    <col min="3" max="3" width="13.5703125" style="1" customWidth="1"/>
    <col min="4" max="4" width="13.28515625" style="1" customWidth="1"/>
    <col min="5" max="5" width="12.140625" style="1" customWidth="1"/>
    <col min="6" max="6" width="0.85546875" style="1" customWidth="1"/>
    <col min="7" max="7" width="12.85546875" style="11" customWidth="1"/>
    <col min="8" max="8" width="14.42578125" style="1" customWidth="1"/>
    <col min="9" max="11" width="11.42578125" style="1"/>
    <col min="12" max="12" width="11.42578125" style="11"/>
    <col min="13" max="16384" width="11.42578125" style="1"/>
  </cols>
  <sheetData>
    <row r="2" spans="2:2" x14ac:dyDescent="0.15">
      <c r="B2" s="49" t="s">
        <v>34</v>
      </c>
    </row>
    <row r="3" spans="2:2" x14ac:dyDescent="0.15">
      <c r="B3" s="49" t="s">
        <v>35</v>
      </c>
    </row>
    <row r="4" spans="2:2" x14ac:dyDescent="0.15">
      <c r="B4" s="49" t="s">
        <v>36</v>
      </c>
    </row>
    <row r="5" spans="2:2" x14ac:dyDescent="0.15">
      <c r="B5" s="50" t="s">
        <v>39</v>
      </c>
    </row>
    <row r="6" spans="2:2" x14ac:dyDescent="0.15">
      <c r="B6" s="50" t="s">
        <v>40</v>
      </c>
    </row>
    <row r="7" spans="2:2" x14ac:dyDescent="0.15">
      <c r="B7" s="49" t="s">
        <v>46</v>
      </c>
    </row>
    <row r="8" spans="2:2" x14ac:dyDescent="0.15">
      <c r="B8" s="49" t="s">
        <v>41</v>
      </c>
    </row>
    <row r="9" spans="2:2" x14ac:dyDescent="0.15">
      <c r="B9" s="49" t="s">
        <v>42</v>
      </c>
    </row>
    <row r="10" spans="2:2" x14ac:dyDescent="0.15">
      <c r="B10" s="49" t="s">
        <v>43</v>
      </c>
    </row>
    <row r="11" spans="2:2" x14ac:dyDescent="0.15">
      <c r="B11" s="49" t="s">
        <v>37</v>
      </c>
    </row>
    <row r="12" spans="2:2" x14ac:dyDescent="0.15">
      <c r="B12" s="50" t="s">
        <v>38</v>
      </c>
    </row>
    <row r="13" spans="2:2" x14ac:dyDescent="0.15">
      <c r="B13" s="50" t="s">
        <v>40</v>
      </c>
    </row>
    <row r="14" spans="2:2" x14ac:dyDescent="0.15">
      <c r="B14" s="49" t="s">
        <v>47</v>
      </c>
    </row>
    <row r="15" spans="2:2" x14ac:dyDescent="0.15">
      <c r="B15" s="49" t="s">
        <v>44</v>
      </c>
    </row>
    <row r="16" spans="2:2" x14ac:dyDescent="0.15">
      <c r="B16" s="49" t="s">
        <v>45</v>
      </c>
    </row>
    <row r="17" spans="1:13" x14ac:dyDescent="0.15">
      <c r="B17" s="50"/>
    </row>
    <row r="18" spans="1:13" x14ac:dyDescent="0.15">
      <c r="B18" s="50"/>
    </row>
    <row r="20" spans="1:13" ht="15.75" thickBot="1" x14ac:dyDescent="0.3"/>
    <row r="21" spans="1:13" ht="15" customHeight="1" x14ac:dyDescent="0.25">
      <c r="A21" s="51" t="s">
        <v>48</v>
      </c>
      <c r="B21" s="51"/>
      <c r="C21" s="51"/>
      <c r="D21" s="51"/>
      <c r="E21" s="28" t="s">
        <v>14</v>
      </c>
    </row>
    <row r="22" spans="1:13" x14ac:dyDescent="0.25">
      <c r="A22" s="18"/>
      <c r="B22" s="11"/>
      <c r="C22" s="11"/>
      <c r="D22" s="11"/>
      <c r="E22" s="34"/>
    </row>
    <row r="23" spans="1:13" ht="15.75" thickBot="1" x14ac:dyDescent="0.3">
      <c r="A23" s="35" t="s">
        <v>11</v>
      </c>
      <c r="B23" s="36"/>
      <c r="C23" s="36"/>
      <c r="D23" s="4" t="s">
        <v>5</v>
      </c>
      <c r="E23" s="16">
        <f>80*50</f>
        <v>4000</v>
      </c>
    </row>
    <row r="24" spans="1:13" ht="15" customHeight="1" x14ac:dyDescent="0.25">
      <c r="A24" s="35" t="s">
        <v>12</v>
      </c>
      <c r="B24" s="36"/>
      <c r="C24" s="36"/>
      <c r="D24" s="3" t="s">
        <v>10</v>
      </c>
      <c r="E24" s="16">
        <f>60*50</f>
        <v>3000</v>
      </c>
      <c r="H24" s="40" t="s">
        <v>17</v>
      </c>
      <c r="I24" s="41"/>
      <c r="J24" s="42"/>
      <c r="M24" s="9"/>
    </row>
    <row r="25" spans="1:13" ht="15.75" thickBot="1" x14ac:dyDescent="0.3">
      <c r="A25" s="37" t="s">
        <v>13</v>
      </c>
      <c r="B25" s="38"/>
      <c r="C25" s="38"/>
      <c r="D25" s="29" t="s">
        <v>6</v>
      </c>
      <c r="E25" s="30">
        <f>40*50</f>
        <v>2000</v>
      </c>
      <c r="H25" s="43"/>
      <c r="I25" s="44"/>
      <c r="J25" s="45"/>
      <c r="M25" s="9"/>
    </row>
    <row r="26" spans="1:13" ht="15.75" thickBot="1" x14ac:dyDescent="0.3">
      <c r="B26" s="2"/>
      <c r="H26" s="46"/>
      <c r="I26" s="47"/>
      <c r="J26" s="48"/>
    </row>
    <row r="27" spans="1:13" ht="33.75" customHeight="1" x14ac:dyDescent="0.25">
      <c r="A27" s="27" t="s">
        <v>32</v>
      </c>
      <c r="B27" s="27" t="s">
        <v>23</v>
      </c>
      <c r="C27" s="27" t="s">
        <v>25</v>
      </c>
      <c r="D27" s="27" t="s">
        <v>24</v>
      </c>
      <c r="E27" s="31" t="s">
        <v>22</v>
      </c>
      <c r="G27" s="6"/>
      <c r="H27" s="15" t="s">
        <v>18</v>
      </c>
      <c r="I27" s="3" t="s">
        <v>20</v>
      </c>
      <c r="J27" s="16" t="s">
        <v>21</v>
      </c>
    </row>
    <row r="28" spans="1:13" x14ac:dyDescent="0.25">
      <c r="A28" s="3" t="s">
        <v>1</v>
      </c>
      <c r="B28" s="3" t="s">
        <v>0</v>
      </c>
      <c r="C28" s="3" t="s">
        <v>0</v>
      </c>
      <c r="D28" s="3" t="s">
        <v>0</v>
      </c>
      <c r="E28" s="6" t="s">
        <v>2</v>
      </c>
      <c r="G28" s="6"/>
      <c r="H28" s="15" t="s">
        <v>19</v>
      </c>
      <c r="I28" s="3" t="s">
        <v>19</v>
      </c>
      <c r="J28" s="16" t="s">
        <v>19</v>
      </c>
    </row>
    <row r="29" spans="1:13" x14ac:dyDescent="0.25">
      <c r="A29" s="3">
        <v>600</v>
      </c>
      <c r="B29" s="3">
        <v>90</v>
      </c>
      <c r="C29" s="3">
        <v>35</v>
      </c>
      <c r="D29" s="3">
        <f>B29-C29</f>
        <v>55</v>
      </c>
      <c r="E29" s="6">
        <f>A29*D29*1.16</f>
        <v>38280</v>
      </c>
      <c r="G29" s="6"/>
      <c r="H29" s="22">
        <f>E29/E23</f>
        <v>9.57</v>
      </c>
      <c r="I29" s="10">
        <f>E29/E24</f>
        <v>12.76</v>
      </c>
      <c r="J29" s="23">
        <f>E29/E25</f>
        <v>19.14</v>
      </c>
    </row>
    <row r="30" spans="1:13" x14ac:dyDescent="0.25">
      <c r="A30" s="3">
        <v>600</v>
      </c>
      <c r="B30" s="3">
        <v>80</v>
      </c>
      <c r="C30" s="3">
        <v>35</v>
      </c>
      <c r="D30" s="3">
        <f t="shared" ref="D30:D32" si="0">B30-C30</f>
        <v>45</v>
      </c>
      <c r="E30" s="6">
        <f t="shared" ref="E30:E32" si="1">A30*D30*1.16</f>
        <v>31319.999999999996</v>
      </c>
      <c r="G30" s="6"/>
      <c r="H30" s="22">
        <f>E30/E23</f>
        <v>7.8299999999999992</v>
      </c>
      <c r="I30" s="10">
        <f>E30/E24</f>
        <v>10.44</v>
      </c>
      <c r="J30" s="23">
        <f>E30/E25</f>
        <v>15.659999999999998</v>
      </c>
      <c r="L30" s="1"/>
    </row>
    <row r="31" spans="1:13" x14ac:dyDescent="0.25">
      <c r="A31" s="3">
        <v>600</v>
      </c>
      <c r="B31" s="3">
        <v>70</v>
      </c>
      <c r="C31" s="3">
        <v>35</v>
      </c>
      <c r="D31" s="3">
        <f t="shared" si="0"/>
        <v>35</v>
      </c>
      <c r="E31" s="6">
        <f t="shared" si="1"/>
        <v>24360</v>
      </c>
      <c r="G31" s="6"/>
      <c r="H31" s="22">
        <f>E31/E23</f>
        <v>6.09</v>
      </c>
      <c r="I31" s="10">
        <f>E31/E24</f>
        <v>8.1199999999999992</v>
      </c>
      <c r="J31" s="23">
        <f>E31/E25</f>
        <v>12.18</v>
      </c>
      <c r="L31" s="1"/>
    </row>
    <row r="32" spans="1:13" ht="15.75" thickBot="1" x14ac:dyDescent="0.3">
      <c r="A32" s="29">
        <v>600</v>
      </c>
      <c r="B32" s="29">
        <v>60</v>
      </c>
      <c r="C32" s="29">
        <v>35</v>
      </c>
      <c r="D32" s="29">
        <f t="shared" si="0"/>
        <v>25</v>
      </c>
      <c r="E32" s="32">
        <f t="shared" si="1"/>
        <v>17400</v>
      </c>
      <c r="G32" s="6"/>
      <c r="H32" s="24">
        <f>E32/E23</f>
        <v>4.3499999999999996</v>
      </c>
      <c r="I32" s="25">
        <f>E32/E24</f>
        <v>5.8</v>
      </c>
      <c r="J32" s="26">
        <f>E32/E25</f>
        <v>8.6999999999999993</v>
      </c>
      <c r="L32" s="1"/>
    </row>
    <row r="33" spans="1:12" ht="15.75" thickBot="1" x14ac:dyDescent="0.3">
      <c r="L33" s="1"/>
    </row>
    <row r="34" spans="1:12" ht="15" customHeight="1" x14ac:dyDescent="0.25">
      <c r="A34" s="40" t="s">
        <v>33</v>
      </c>
      <c r="B34" s="41"/>
      <c r="C34" s="41"/>
      <c r="D34" s="41"/>
      <c r="E34" s="42"/>
      <c r="G34" s="12" t="s">
        <v>3</v>
      </c>
      <c r="H34" s="13" t="s">
        <v>4</v>
      </c>
      <c r="I34" s="13" t="s">
        <v>4</v>
      </c>
      <c r="J34" s="14" t="s">
        <v>4</v>
      </c>
      <c r="L34" s="1"/>
    </row>
    <row r="35" spans="1:12" x14ac:dyDescent="0.25">
      <c r="A35" s="43"/>
      <c r="B35" s="44"/>
      <c r="C35" s="44"/>
      <c r="D35" s="44"/>
      <c r="E35" s="45"/>
      <c r="G35" s="15"/>
      <c r="H35" s="3" t="s">
        <v>7</v>
      </c>
      <c r="I35" s="3" t="s">
        <v>8</v>
      </c>
      <c r="J35" s="16" t="s">
        <v>9</v>
      </c>
      <c r="L35" s="1"/>
    </row>
    <row r="36" spans="1:12" x14ac:dyDescent="0.25">
      <c r="A36" s="43"/>
      <c r="B36" s="44"/>
      <c r="C36" s="44"/>
      <c r="D36" s="44"/>
      <c r="E36" s="45"/>
      <c r="G36" s="15" t="s">
        <v>15</v>
      </c>
      <c r="H36" s="5">
        <f>E23/1.16/5</f>
        <v>689.65517241379314</v>
      </c>
      <c r="I36" s="5">
        <f>E24/1.16/5</f>
        <v>517.24137931034488</v>
      </c>
      <c r="J36" s="17">
        <f>E25/1.16/5</f>
        <v>344.82758620689657</v>
      </c>
      <c r="L36" s="1"/>
    </row>
    <row r="37" spans="1:12" x14ac:dyDescent="0.25">
      <c r="A37" s="46"/>
      <c r="B37" s="47"/>
      <c r="C37" s="47"/>
      <c r="D37" s="47"/>
      <c r="E37" s="48"/>
      <c r="G37" s="15"/>
      <c r="H37" s="3"/>
      <c r="I37" s="3"/>
      <c r="J37" s="16"/>
      <c r="L37" s="1"/>
    </row>
    <row r="38" spans="1:12" ht="59.25" customHeight="1" thickBot="1" x14ac:dyDescent="0.3">
      <c r="A38" s="39" t="s">
        <v>28</v>
      </c>
      <c r="B38" s="8" t="s">
        <v>29</v>
      </c>
      <c r="C38" s="7" t="s">
        <v>18</v>
      </c>
      <c r="D38" s="3" t="s">
        <v>20</v>
      </c>
      <c r="E38" s="16" t="s">
        <v>21</v>
      </c>
      <c r="G38" s="19" t="s">
        <v>16</v>
      </c>
      <c r="H38" s="20">
        <f>E23/1.16/10</f>
        <v>344.82758620689657</v>
      </c>
      <c r="I38" s="20">
        <f>E24/1.16/10</f>
        <v>258.62068965517244</v>
      </c>
      <c r="J38" s="21">
        <f>E25/1.16/10</f>
        <v>172.41379310344828</v>
      </c>
      <c r="L38" s="1"/>
    </row>
    <row r="39" spans="1:12" ht="27.75" customHeight="1" x14ac:dyDescent="0.25">
      <c r="A39" s="39"/>
      <c r="B39" s="8"/>
      <c r="C39" s="7" t="s">
        <v>19</v>
      </c>
      <c r="D39" s="3" t="s">
        <v>19</v>
      </c>
      <c r="E39" s="16" t="s">
        <v>19</v>
      </c>
      <c r="L39" s="1"/>
    </row>
    <row r="40" spans="1:12" x14ac:dyDescent="0.25">
      <c r="A40" s="15" t="s">
        <v>26</v>
      </c>
      <c r="B40" s="33">
        <f>E29</f>
        <v>38280</v>
      </c>
      <c r="C40" s="22">
        <f>B40/5000</f>
        <v>7.6559999999999997</v>
      </c>
      <c r="D40" s="10">
        <f>B40/6000</f>
        <v>6.38</v>
      </c>
      <c r="E40" s="23">
        <f>B40/7000</f>
        <v>5.4685714285714289</v>
      </c>
      <c r="L40" s="1"/>
    </row>
    <row r="41" spans="1:12" x14ac:dyDescent="0.25">
      <c r="A41" s="15" t="s">
        <v>27</v>
      </c>
      <c r="B41" s="6">
        <f>E30</f>
        <v>31319.999999999996</v>
      </c>
      <c r="C41" s="22">
        <f>B41/5000</f>
        <v>6.2639999999999993</v>
      </c>
      <c r="D41" s="10">
        <f>B41/6000</f>
        <v>5.22</v>
      </c>
      <c r="E41" s="23">
        <f>B41/7000</f>
        <v>4.4742857142857142</v>
      </c>
      <c r="L41" s="1"/>
    </row>
    <row r="42" spans="1:12" x14ac:dyDescent="0.25">
      <c r="A42" s="15" t="s">
        <v>30</v>
      </c>
      <c r="B42" s="6">
        <f>E31</f>
        <v>24360</v>
      </c>
      <c r="C42" s="22">
        <f>B42/5000</f>
        <v>4.8719999999999999</v>
      </c>
      <c r="D42" s="10">
        <f>B42/6000</f>
        <v>4.0599999999999996</v>
      </c>
      <c r="E42" s="23">
        <f>B42/7000</f>
        <v>3.48</v>
      </c>
      <c r="L42" s="1"/>
    </row>
    <row r="43" spans="1:12" ht="15.75" thickBot="1" x14ac:dyDescent="0.3">
      <c r="A43" s="19" t="s">
        <v>31</v>
      </c>
      <c r="B43" s="32">
        <f>E32</f>
        <v>17400</v>
      </c>
      <c r="C43" s="24">
        <f>B43/5000</f>
        <v>3.48</v>
      </c>
      <c r="D43" s="25">
        <f>B43/6000</f>
        <v>2.9</v>
      </c>
      <c r="E43" s="26">
        <f>B43/7000</f>
        <v>2.4857142857142858</v>
      </c>
      <c r="L43" s="1"/>
    </row>
    <row r="51" spans="7:12" x14ac:dyDescent="0.25">
      <c r="G51" s="1"/>
      <c r="L51" s="1"/>
    </row>
  </sheetData>
  <mergeCells count="3">
    <mergeCell ref="A21:D21"/>
    <mergeCell ref="A34:E37"/>
    <mergeCell ref="H24:J26"/>
  </mergeCells>
  <pageMargins left="0.31496062992125984" right="0.31496062992125984" top="0.74803149606299213" bottom="0.74803149606299213" header="0.31496062992125984" footer="0.31496062992125984"/>
  <pageSetup paperSize="9" scale="78" orientation="portrait" horizontalDpi="360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rua</dc:creator>
  <cp:lastModifiedBy>josé rua</cp:lastModifiedBy>
  <cp:lastPrinted>2023-12-06T10:07:40Z</cp:lastPrinted>
  <dcterms:created xsi:type="dcterms:W3CDTF">2023-11-30T09:39:07Z</dcterms:created>
  <dcterms:modified xsi:type="dcterms:W3CDTF">2023-12-06T10:07:49Z</dcterms:modified>
</cp:coreProperties>
</file>